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54\"/>
    </mc:Choice>
  </mc:AlternateContent>
  <xr:revisionPtr revIDLastSave="0" documentId="13_ncr:1_{26B31B7B-86F5-4F1C-A326-52AF2C082021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ОСР 27-07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8" i="1" s="1"/>
  <c r="C35" i="1"/>
  <c r="C29" i="1"/>
  <c r="C30" i="1" s="1"/>
  <c r="I38" i="1"/>
  <c r="I37" i="1"/>
  <c r="I36" i="1"/>
  <c r="I35" i="1"/>
  <c r="I34" i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7" i="2"/>
  <c r="H57" i="2" s="1"/>
  <c r="F57" i="2"/>
  <c r="E57" i="2"/>
  <c r="D57" i="2"/>
  <c r="H56" i="2"/>
  <c r="G38" i="2"/>
  <c r="F38" i="2"/>
  <c r="E38" i="2"/>
  <c r="H38" i="2" s="1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H29" i="2" s="1"/>
  <c r="F29" i="2"/>
  <c r="E29" i="2"/>
  <c r="D29" i="2"/>
  <c r="H28" i="2"/>
  <c r="G23" i="2"/>
  <c r="F23" i="2"/>
  <c r="E23" i="2"/>
  <c r="H23" i="2" s="1"/>
  <c r="D23" i="2"/>
  <c r="H22" i="2"/>
  <c r="C32" i="1" l="1"/>
  <c r="C31" i="1"/>
  <c r="C40" i="1"/>
  <c r="C39" i="1"/>
  <c r="D66" i="2"/>
  <c r="H65" i="2"/>
  <c r="H64" i="2"/>
  <c r="C42" i="1" l="1"/>
  <c r="D68" i="2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<sst xmlns="http://schemas.openxmlformats.org/spreadsheetml/2006/main" count="293" uniqueCount="147">
  <si>
    <t>СВОДКА ЗАТРАТ</t>
  </si>
  <si>
    <t>P_0954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</si>
  <si>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</si>
  <si>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</si>
  <si>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</si>
  <si>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</si>
  <si>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</si>
  <si>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</si>
  <si>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</si>
  <si>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</si>
  <si>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</si>
  <si>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</si>
  <si>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</si>
  <si>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</si>
  <si>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</si>
  <si>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</si>
  <si>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</si>
  <si>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</si>
  <si>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</si>
  <si>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</si>
  <si>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</si>
  <si>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</si>
  <si>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</si>
  <si>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</si>
  <si>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</si>
  <si>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</si>
  <si>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</si>
  <si>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</si>
  <si>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</si>
  <si>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</si>
  <si>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</si>
  <si>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</si>
  <si>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</si>
  <si>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</si>
  <si>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</si>
  <si>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</si>
  <si>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</si>
  <si>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</si>
  <si>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ОСР-27-07-01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</si>
  <si>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</si>
  <si>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</si>
  <si>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</si>
  <si>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</si>
  <si>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</si>
  <si>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</si>
  <si>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</si>
  <si>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</si>
  <si>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</si>
  <si>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</si>
  <si>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</si>
  <si>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</si>
  <si>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</si>
  <si>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</si>
  <si>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</si>
  <si>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</si>
  <si>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</si>
  <si>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</si>
  <si>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</si>
  <si>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</si>
  <si>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</si>
  <si>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</si>
  <si>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</si>
  <si>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</si>
  <si>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</si>
  <si>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</si>
  <si>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</si>
  <si>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</si>
  <si>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</si>
  <si>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</si>
  <si>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</si>
  <si>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</si>
  <si>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</si>
  <si>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Дополнительные затраты при производстве работ в зимнее время по видам ОКС, 2,9 х 0, 9 = 2,61%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</si>
  <si>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</si>
  <si>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</si>
  <si>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</si>
  <si>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</si>
  <si>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</si>
  <si>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</si>
  <si>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</si>
  <si>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</si>
  <si>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</si>
  <si>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</si>
  <si>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</si>
  <si>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</si>
  <si>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</si>
  <si>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</si>
  <si>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</si>
  <si>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</si>
  <si>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</si>
  <si>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</si>
  <si>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</si>
  <si>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</si>
  <si>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</si>
  <si>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</si>
  <si>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</si>
  <si>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</si>
  <si>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</si>
  <si>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</si>
  <si>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</si>
  <si>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</si>
  <si>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</si>
  <si>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</si>
  <si>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</si>
  <si>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</si>
  <si>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</si>
  <si>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27-07-01</t>
  </si>
  <si>
    <t>км2</t>
  </si>
  <si>
    <t>"Реконструкция КЛ-6 кВ от РП-135 до РП-147" г.о. Самара Самарская область</t>
  </si>
  <si>
    <t>Восстановление дорожного покрытия при прокладке кабельной линии (м.б вкл в любую КЛ)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</si>
  <si>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</si>
  <si>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</si>
  <si>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</si>
  <si>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</si>
  <si>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</si>
  <si>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</si>
  <si>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</si>
  <si>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</si>
  <si>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</si>
  <si>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</si>
  <si>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</si>
  <si>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</si>
  <si>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</si>
  <si>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</si>
  <si>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</si>
  <si>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</si>
  <si>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</si>
  <si>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</si>
  <si>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</si>
  <si>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</si>
  <si>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</si>
  <si>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</si>
  <si>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</si>
  <si>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</si>
  <si>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</si>
  <si>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</si>
  <si>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</si>
  <si>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</si>
  <si>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3х185мк</t>
  </si>
  <si>
    <t>ФСБЦ-21.1.07.02-1152</t>
  </si>
  <si>
    <t>Реконструкция КЛ-0,4кВ от ТП №1060603 (ТП-603) до 6-ДС-1 (протяженностью 0,085 км)</t>
  </si>
  <si>
    <t>Реконструкция КЛ-0,4кВ от ТП №1060603 (ТП-603) до 6-ДС-1 (протяженностью 0,085 км)</t>
  </si>
  <si>
    <t>Реконструкция КЛ-0,4кВ от ТП №1060603 (ТП-603) до 6-ДС-1 (протяженностью 0,085 км)</t>
  </si>
  <si>
    <t>Реконструкция КЛ-0,4кВ от ТП №1060603 (ТП-603) до 6-ДС-1 (протяженностью 0,085 км)</t>
  </si>
  <si>
    <t>Реконструкция КЛ-0,4кВ от ТП №1060603 (ТП-603) до 6-ДС-1 (протяженностью 0,085 км)</t>
  </si>
  <si>
    <t>Реконструкция КЛ-0,4кВ от ТП №1060603 (ТП-603) до 6-ДС-1 (протяженностью 0,085 км)</t>
  </si>
  <si>
    <t>Реконструкция КЛ-0,4кВ от ТП №1060603 (ТП-603) до 6-ДС-1 (протяженностью 0,085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</si>
</sst>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491DC0F0-B794-44EE-B4F6-8CEB1EC4DEC8}"/>
    <cellStyle name="Обычный" xfId="0" builtinId="0"/>
    <cellStyle name="Обычный 2" xfId="4" xr:uid="{06288F47-34B5-43A5-92A1-58F5C036CB9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4.33203125" customWidth="1"/>
    <col min="9" max="9" width="17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140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123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124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125</v>
      </c>
      <c r="C26" s="54"/>
      <c r="D26" s="51"/>
      <c r="E26" s="51"/>
      <c r="F26" s="51"/>
      <c r="G26" s="52"/>
      <c r="H26" s="52" t="s">
        <v>126</v>
      </c>
      <c r="I26" s="52"/>
    </row>
    <row r="27" spans="1:9" ht="17.100000000000001" customHeight="1" x14ac:dyDescent="0.3">
      <c r="A27" s="55" t="s">
        <v>6</v>
      </c>
      <c r="B27" s="53" t="s">
        <v>127</v>
      </c>
      <c r="C27" s="56">
        <v>0</v>
      </c>
      <c r="D27" s="57"/>
      <c r="E27" s="57"/>
      <c r="F27" s="57"/>
      <c r="G27" s="58" t="s">
        <v>128</v>
      </c>
      <c r="H27" s="58" t="s">
        <v>129</v>
      </c>
      <c r="I27" s="58" t="s">
        <v>130</v>
      </c>
    </row>
    <row r="28" spans="1:9" ht="17.100000000000001" customHeight="1" x14ac:dyDescent="0.3">
      <c r="A28" s="55" t="s">
        <v>7</v>
      </c>
      <c r="B28" s="53" t="s">
        <v>131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132</v>
      </c>
      <c r="C29" s="62">
        <f>ССР!G61*1.2</f>
        <v>21.027692307692398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21.027692307692398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133</v>
      </c>
      <c r="C31" s="62">
        <f>C30-ROUND(C30/1.2,5)</f>
        <v>3.5046123076923976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134</v>
      </c>
      <c r="C32" s="67">
        <f>C30*I36</f>
        <v>24.391961162330443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127</v>
      </c>
      <c r="C35" s="76">
        <f>ССР!D70+ССР!E70</f>
        <v>1385.9199838767979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131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132</v>
      </c>
      <c r="C37" s="76">
        <f>ССР!G70-'Сводка затрат'!C29</f>
        <v>10.005415384614913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1395.9253992614128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133</v>
      </c>
      <c r="C39" s="62">
        <f>C38-ROUND(C38/1.2,5)</f>
        <v>232.65422926141287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134</v>
      </c>
      <c r="C40" s="77">
        <f>C38*I37</f>
        <v>1690.8486672114884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136</v>
      </c>
      <c r="C42" s="103">
        <f>C40+C32</f>
        <v>1715.2406283738189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146.33076923076999</v>
      </c>
      <c r="E25" s="20">
        <v>66.561538461538007</v>
      </c>
      <c r="F25" s="20">
        <v>0</v>
      </c>
      <c r="G25" s="20">
        <v>0</v>
      </c>
      <c r="H25" s="20">
        <v>212.89230769231</v>
      </c>
    </row>
    <row r="26" spans="1:8" ht="17.100000000000001" customHeight="1" x14ac:dyDescent="0.3">
      <c r="A26" s="6"/>
      <c r="B26" s="9"/>
      <c r="C26" s="9" t="s">
        <v>26</v>
      </c>
      <c r="D26" s="20">
        <v>146.33076923076999</v>
      </c>
      <c r="E26" s="20">
        <v>66.561538461538007</v>
      </c>
      <c r="F26" s="20">
        <v>0</v>
      </c>
      <c r="G26" s="20">
        <v>0</v>
      </c>
      <c r="H26" s="20">
        <v>212.89230769231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58.911538461538001</v>
      </c>
      <c r="E40" s="20">
        <v>0</v>
      </c>
      <c r="F40" s="20">
        <v>0</v>
      </c>
      <c r="G40" s="20">
        <v>0</v>
      </c>
      <c r="H40" s="20">
        <v>58.911538461538001</v>
      </c>
    </row>
    <row r="41" spans="1:8" x14ac:dyDescent="0.3">
      <c r="A41" s="21">
        <v>3</v>
      </c>
      <c r="B41" s="21" t="s">
        <v>38</v>
      </c>
      <c r="C41" s="22" t="s">
        <v>37</v>
      </c>
      <c r="D41" s="20">
        <v>799.53128834356005</v>
      </c>
      <c r="E41" s="20">
        <v>0</v>
      </c>
      <c r="F41" s="20">
        <v>0</v>
      </c>
      <c r="G41" s="20">
        <v>0</v>
      </c>
      <c r="H41" s="20">
        <v>799.53128834356005</v>
      </c>
    </row>
    <row r="42" spans="1:8" ht="17.100000000000001" customHeight="1" x14ac:dyDescent="0.3">
      <c r="A42" s="6"/>
      <c r="B42" s="9"/>
      <c r="C42" s="9" t="s">
        <v>39</v>
      </c>
      <c r="D42" s="20">
        <v>858.44282680510003</v>
      </c>
      <c r="E42" s="20">
        <v>0</v>
      </c>
      <c r="F42" s="20">
        <v>0</v>
      </c>
      <c r="G42" s="20">
        <v>0</v>
      </c>
      <c r="H42" s="20">
        <v>858.44282680510003</v>
      </c>
    </row>
    <row r="43" spans="1:8" ht="17.100000000000001" customHeight="1" x14ac:dyDescent="0.3">
      <c r="A43" s="6"/>
      <c r="B43" s="9"/>
      <c r="C43" s="9" t="s">
        <v>40</v>
      </c>
      <c r="D43" s="20">
        <v>1004.7735960359</v>
      </c>
      <c r="E43" s="20">
        <v>66.561538461538007</v>
      </c>
      <c r="F43" s="20">
        <v>0</v>
      </c>
      <c r="G43" s="20">
        <v>0</v>
      </c>
      <c r="H43" s="20">
        <v>1071.3351344974001</v>
      </c>
    </row>
    <row r="44" spans="1:8" ht="17.100000000000001" customHeight="1" x14ac:dyDescent="0.3">
      <c r="A44" s="6"/>
      <c r="B44" s="9"/>
      <c r="C44" s="10" t="s">
        <v>41</v>
      </c>
      <c r="D44" s="20"/>
      <c r="E44" s="20"/>
      <c r="F44" s="20"/>
      <c r="G44" s="20"/>
      <c r="H44" s="20"/>
    </row>
    <row r="45" spans="1:8" ht="31.2" x14ac:dyDescent="0.3">
      <c r="A45" s="6">
        <v>4</v>
      </c>
      <c r="B45" s="6" t="s">
        <v>42</v>
      </c>
      <c r="C45" s="32" t="s">
        <v>43</v>
      </c>
      <c r="D45" s="20">
        <v>4.1192307692307999</v>
      </c>
      <c r="E45" s="20">
        <v>1.3076923076922999</v>
      </c>
      <c r="F45" s="20">
        <v>0</v>
      </c>
      <c r="G45" s="20">
        <v>0</v>
      </c>
      <c r="H45" s="20">
        <v>5.4269230769231003</v>
      </c>
    </row>
    <row r="46" spans="1:8" ht="31.2" x14ac:dyDescent="0.3">
      <c r="A46" s="6">
        <v>5</v>
      </c>
      <c r="B46" s="6" t="s">
        <v>42</v>
      </c>
      <c r="C46" s="32" t="s">
        <v>44</v>
      </c>
      <c r="D46" s="20">
        <v>15.990625766871</v>
      </c>
      <c r="E46" s="20">
        <v>0</v>
      </c>
      <c r="F46" s="20">
        <v>0</v>
      </c>
      <c r="G46" s="20">
        <v>0</v>
      </c>
      <c r="H46" s="20">
        <v>15.990625766871</v>
      </c>
    </row>
    <row r="47" spans="1:8" ht="17.100000000000001" customHeight="1" x14ac:dyDescent="0.3">
      <c r="A47" s="6"/>
      <c r="B47" s="9"/>
      <c r="C47" s="9" t="s">
        <v>45</v>
      </c>
      <c r="D47" s="20">
        <v>20.109856536102001</v>
      </c>
      <c r="E47" s="20">
        <v>1.3076923076922999</v>
      </c>
      <c r="F47" s="20">
        <v>0</v>
      </c>
      <c r="G47" s="20">
        <v>0</v>
      </c>
      <c r="H47" s="20">
        <v>21.417548843793998</v>
      </c>
    </row>
    <row r="48" spans="1:8" ht="17.100000000000001" customHeight="1" x14ac:dyDescent="0.3">
      <c r="A48" s="6"/>
      <c r="B48" s="9"/>
      <c r="C48" s="9" t="s">
        <v>46</v>
      </c>
      <c r="D48" s="20">
        <v>1024.8834525719999</v>
      </c>
      <c r="E48" s="20">
        <v>67.869230769230995</v>
      </c>
      <c r="F48" s="20">
        <v>0</v>
      </c>
      <c r="G48" s="20">
        <v>0</v>
      </c>
      <c r="H48" s="20">
        <v>1092.7526833412001</v>
      </c>
    </row>
    <row r="49" spans="1:8" ht="17.100000000000001" customHeight="1" x14ac:dyDescent="0.3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3">
      <c r="A50" s="6">
        <v>6</v>
      </c>
      <c r="B50" s="6" t="s">
        <v>48</v>
      </c>
      <c r="C50" s="7" t="s">
        <v>49</v>
      </c>
      <c r="D50" s="20">
        <v>0</v>
      </c>
      <c r="E50" s="20">
        <v>0</v>
      </c>
      <c r="F50" s="20">
        <v>0</v>
      </c>
      <c r="G50" s="20">
        <v>7.5846153846154003</v>
      </c>
      <c r="H50" s="20">
        <v>7.5846153846154003</v>
      </c>
    </row>
    <row r="51" spans="1:8" ht="31.2" x14ac:dyDescent="0.3">
      <c r="A51" s="6">
        <v>7</v>
      </c>
      <c r="B51" s="6" t="s">
        <v>70</v>
      </c>
      <c r="C51" s="7" t="s">
        <v>71</v>
      </c>
      <c r="D51" s="20">
        <v>5.4923076923077003</v>
      </c>
      <c r="E51" s="20">
        <v>1.7653846153846</v>
      </c>
      <c r="F51" s="20">
        <v>0</v>
      </c>
      <c r="G51" s="20">
        <v>0</v>
      </c>
      <c r="H51" s="20">
        <v>7.2576923076922997</v>
      </c>
    </row>
    <row r="52" spans="1:8" ht="31.2" x14ac:dyDescent="0.3">
      <c r="A52" s="6">
        <v>8</v>
      </c>
      <c r="B52" s="6" t="s">
        <v>70</v>
      </c>
      <c r="C52" s="7" t="s">
        <v>72</v>
      </c>
      <c r="D52" s="20">
        <v>21.284109688344</v>
      </c>
      <c r="E52" s="20">
        <v>0</v>
      </c>
      <c r="F52" s="20">
        <v>0</v>
      </c>
      <c r="G52" s="20">
        <v>0</v>
      </c>
      <c r="H52" s="20">
        <v>21.284109688344</v>
      </c>
    </row>
    <row r="53" spans="1:8" ht="17.100000000000001" customHeight="1" x14ac:dyDescent="0.3">
      <c r="A53" s="6"/>
      <c r="B53" s="9"/>
      <c r="C53" s="9" t="s">
        <v>69</v>
      </c>
      <c r="D53" s="20">
        <v>26.776417380651001</v>
      </c>
      <c r="E53" s="20">
        <v>1.7653846153846</v>
      </c>
      <c r="F53" s="20">
        <v>0</v>
      </c>
      <c r="G53" s="20">
        <v>7.5846153846154003</v>
      </c>
      <c r="H53" s="20">
        <v>36.126417380650999</v>
      </c>
    </row>
    <row r="54" spans="1:8" ht="17.100000000000001" customHeight="1" x14ac:dyDescent="0.3">
      <c r="A54" s="6"/>
      <c r="B54" s="9"/>
      <c r="C54" s="9" t="s">
        <v>68</v>
      </c>
      <c r="D54" s="20">
        <v>1051.6598699526</v>
      </c>
      <c r="E54" s="20">
        <v>69.634615384615003</v>
      </c>
      <c r="F54" s="20">
        <v>0</v>
      </c>
      <c r="G54" s="20">
        <v>7.5846153846154003</v>
      </c>
      <c r="H54" s="20">
        <v>1128.8791007217999</v>
      </c>
    </row>
    <row r="55" spans="1:8" ht="17.100000000000001" customHeight="1" x14ac:dyDescent="0.3">
      <c r="A55" s="6"/>
      <c r="B55" s="9"/>
      <c r="C55" s="9" t="s">
        <v>67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66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65</v>
      </c>
      <c r="D58" s="20">
        <v>1051.6598699526</v>
      </c>
      <c r="E58" s="20">
        <v>69.634615384615003</v>
      </c>
      <c r="F58" s="20">
        <v>0</v>
      </c>
      <c r="G58" s="20">
        <v>7.5846153846154003</v>
      </c>
      <c r="H58" s="20">
        <v>1128.8791007217999</v>
      </c>
    </row>
    <row r="59" spans="1:8" ht="153" customHeight="1" x14ac:dyDescent="0.3">
      <c r="A59" s="6"/>
      <c r="B59" s="9"/>
      <c r="C59" s="9" t="s">
        <v>64</v>
      </c>
      <c r="D59" s="20"/>
      <c r="E59" s="20"/>
      <c r="F59" s="20"/>
      <c r="G59" s="20"/>
      <c r="H59" s="20"/>
    </row>
    <row r="60" spans="1:8" x14ac:dyDescent="0.3">
      <c r="A60" s="6">
        <v>9</v>
      </c>
      <c r="B60" s="6" t="s">
        <v>63</v>
      </c>
      <c r="C60" s="7" t="s">
        <v>62</v>
      </c>
      <c r="D60" s="20">
        <v>0</v>
      </c>
      <c r="E60" s="20">
        <v>0</v>
      </c>
      <c r="F60" s="20">
        <v>0</v>
      </c>
      <c r="G60" s="20">
        <v>17.523076923076999</v>
      </c>
      <c r="H60" s="20">
        <v>17.523076923076999</v>
      </c>
    </row>
    <row r="61" spans="1:8" ht="17.100000000000001" customHeight="1" x14ac:dyDescent="0.3">
      <c r="A61" s="6"/>
      <c r="B61" s="9"/>
      <c r="C61" s="9" t="s">
        <v>61</v>
      </c>
      <c r="D61" s="20">
        <v>0</v>
      </c>
      <c r="E61" s="20">
        <v>0</v>
      </c>
      <c r="F61" s="20">
        <v>0</v>
      </c>
      <c r="G61" s="20">
        <v>17.523076923076999</v>
      </c>
      <c r="H61" s="20">
        <v>17.523076923076999</v>
      </c>
    </row>
    <row r="62" spans="1:8" ht="17.100000000000001" customHeight="1" x14ac:dyDescent="0.3">
      <c r="A62" s="6"/>
      <c r="B62" s="9"/>
      <c r="C62" s="9" t="s">
        <v>60</v>
      </c>
      <c r="D62" s="20">
        <v>1051.6598699526</v>
      </c>
      <c r="E62" s="20">
        <v>69.634615384615003</v>
      </c>
      <c r="F62" s="20">
        <v>0</v>
      </c>
      <c r="G62" s="20">
        <v>25.107692307691998</v>
      </c>
      <c r="H62" s="20">
        <v>1146.4021776448999</v>
      </c>
    </row>
    <row r="63" spans="1:8" ht="17.100000000000001" customHeight="1" x14ac:dyDescent="0.3">
      <c r="A63" s="6"/>
      <c r="B63" s="9"/>
      <c r="C63" s="9" t="s">
        <v>59</v>
      </c>
      <c r="D63" s="20"/>
      <c r="E63" s="20"/>
      <c r="F63" s="20"/>
      <c r="G63" s="20"/>
      <c r="H63" s="20"/>
    </row>
    <row r="64" spans="1:8" ht="33.9" customHeight="1" x14ac:dyDescent="0.3">
      <c r="A64" s="6">
        <v>10</v>
      </c>
      <c r="B64" s="6" t="s">
        <v>58</v>
      </c>
      <c r="C64" s="7" t="s">
        <v>57</v>
      </c>
      <c r="D64" s="20">
        <f>D62 * 3%</f>
        <v>31.549796098578</v>
      </c>
      <c r="E64" s="20">
        <f>E62 * 3%</f>
        <v>2.0890384615384501</v>
      </c>
      <c r="F64" s="20">
        <f>F62 * 3%</f>
        <v>0</v>
      </c>
      <c r="G64" s="20">
        <f>G62 * 3%</f>
        <v>0.75323076923075993</v>
      </c>
      <c r="H64" s="20">
        <f>SUM(D64:G64)</f>
        <v>34.392065329347211</v>
      </c>
    </row>
    <row r="65" spans="1:8" ht="17.100000000000001" customHeight="1" x14ac:dyDescent="0.3">
      <c r="A65" s="6"/>
      <c r="B65" s="9"/>
      <c r="C65" s="9" t="s">
        <v>56</v>
      </c>
      <c r="D65" s="20">
        <f>D64</f>
        <v>31.549796098578</v>
      </c>
      <c r="E65" s="20">
        <f>E64</f>
        <v>2.0890384615384501</v>
      </c>
      <c r="F65" s="20">
        <f>F64</f>
        <v>0</v>
      </c>
      <c r="G65" s="20">
        <f>G64</f>
        <v>0.75323076923075993</v>
      </c>
      <c r="H65" s="20">
        <f>SUM(D65:G65)</f>
        <v>34.392065329347211</v>
      </c>
    </row>
    <row r="66" spans="1:8" ht="17.100000000000001" customHeight="1" x14ac:dyDescent="0.3">
      <c r="A66" s="6"/>
      <c r="B66" s="9"/>
      <c r="C66" s="9" t="s">
        <v>55</v>
      </c>
      <c r="D66" s="20">
        <f>D65 + D62</f>
        <v>1083.2096660511781</v>
      </c>
      <c r="E66" s="20">
        <f>E65 + E62</f>
        <v>71.723653846153454</v>
      </c>
      <c r="F66" s="20">
        <f>F65 + F62</f>
        <v>0</v>
      </c>
      <c r="G66" s="20">
        <f>G65 + G62</f>
        <v>25.860923076922759</v>
      </c>
      <c r="H66" s="20">
        <f>SUM(D66:G66)</f>
        <v>1180.7942429742543</v>
      </c>
    </row>
    <row r="67" spans="1:8" ht="17.100000000000001" customHeight="1" x14ac:dyDescent="0.3">
      <c r="A67" s="6"/>
      <c r="B67" s="9"/>
      <c r="C67" s="9" t="s">
        <v>54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11</v>
      </c>
      <c r="B68" s="6" t="s">
        <v>53</v>
      </c>
      <c r="C68" s="7" t="s">
        <v>52</v>
      </c>
      <c r="D68" s="20">
        <f>D66 * 20%</f>
        <v>216.64193321023563</v>
      </c>
      <c r="E68" s="20">
        <f>E66 * 20%</f>
        <v>14.344730769230692</v>
      </c>
      <c r="F68" s="20">
        <f>F66 * 20%</f>
        <v>0</v>
      </c>
      <c r="G68" s="20">
        <f>G66 * 20%</f>
        <v>5.1721846153845519</v>
      </c>
      <c r="H68" s="20">
        <f>SUM(D68:G68)</f>
        <v>236.15884859485089</v>
      </c>
    </row>
    <row r="69" spans="1:8" ht="17.100000000000001" customHeight="1" x14ac:dyDescent="0.3">
      <c r="A69" s="6"/>
      <c r="B69" s="9"/>
      <c r="C69" s="9" t="s">
        <v>51</v>
      </c>
      <c r="D69" s="20">
        <f>D68</f>
        <v>216.64193321023563</v>
      </c>
      <c r="E69" s="20">
        <f>E68</f>
        <v>14.344730769230692</v>
      </c>
      <c r="F69" s="20">
        <f>F68</f>
        <v>0</v>
      </c>
      <c r="G69" s="20">
        <f>G68</f>
        <v>5.1721846153845519</v>
      </c>
      <c r="H69" s="20">
        <f>SUM(D69:G69)</f>
        <v>236.15884859485089</v>
      </c>
    </row>
    <row r="70" spans="1:8" ht="17.100000000000001" customHeight="1" x14ac:dyDescent="0.3">
      <c r="A70" s="6"/>
      <c r="B70" s="9"/>
      <c r="C70" s="9" t="s">
        <v>50</v>
      </c>
      <c r="D70" s="20">
        <f>D69 + D66</f>
        <v>1299.8515992614139</v>
      </c>
      <c r="E70" s="20">
        <f>E69 + E66</f>
        <v>86.068384615384147</v>
      </c>
      <c r="F70" s="20">
        <f>F69 + F66</f>
        <v>0</v>
      </c>
      <c r="G70" s="20">
        <f>G69 + G66</f>
        <v>31.033107692307311</v>
      </c>
      <c r="H70" s="20">
        <f>SUM(D70:G70)</f>
        <v>1416.9530915691053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146.34357938510999</v>
      </c>
      <c r="E13" s="19">
        <v>66.570611529355006</v>
      </c>
      <c r="F13" s="19">
        <v>0</v>
      </c>
      <c r="G13" s="19">
        <v>0</v>
      </c>
      <c r="H13" s="19">
        <v>212.91419091445999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146.34357938510999</v>
      </c>
      <c r="E14" s="19">
        <v>66.570611529355006</v>
      </c>
      <c r="F14" s="19">
        <v>0</v>
      </c>
      <c r="G14" s="19">
        <v>0</v>
      </c>
      <c r="H14" s="19">
        <v>212.91419091445999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37</v>
      </c>
      <c r="D13" s="19">
        <v>0</v>
      </c>
      <c r="E13" s="19">
        <v>0</v>
      </c>
      <c r="F13" s="19">
        <v>0</v>
      </c>
      <c r="G13" s="19">
        <v>58.886700439925001</v>
      </c>
      <c r="H13" s="19">
        <v>58.886700439925001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58.886700439925001</v>
      </c>
      <c r="H14" s="19">
        <v>58.886700439925001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8.1030335124924999</v>
      </c>
      <c r="H13" s="19">
        <v>8.1030335124924999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8.1030335124924999</v>
      </c>
      <c r="H14" s="19">
        <v>8.1030335124924999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86</v>
      </c>
      <c r="D13" s="19">
        <v>0</v>
      </c>
      <c r="E13" s="19">
        <v>0</v>
      </c>
      <c r="F13" s="19">
        <v>0</v>
      </c>
      <c r="G13" s="19">
        <v>17.523076923076999</v>
      </c>
      <c r="H13" s="19">
        <v>17.523076923076999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17.523076923076999</v>
      </c>
      <c r="H14" s="19">
        <v>17.523076923076999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37</v>
      </c>
      <c r="D13" s="19">
        <v>799.53092728389004</v>
      </c>
      <c r="E13" s="19">
        <v>0</v>
      </c>
      <c r="F13" s="19">
        <v>0</v>
      </c>
      <c r="G13" s="19">
        <v>0</v>
      </c>
      <c r="H13" s="19">
        <v>799.53092728389004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799.53092728389004</v>
      </c>
      <c r="E14" s="19">
        <v>0</v>
      </c>
      <c r="F14" s="19">
        <v>0</v>
      </c>
      <c r="G14" s="19">
        <v>0</v>
      </c>
      <c r="H14" s="19">
        <v>799.53092728389004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90</v>
      </c>
      <c r="B1" s="37" t="s">
        <v>91</v>
      </c>
      <c r="C1" s="37" t="s">
        <v>92</v>
      </c>
      <c r="D1" s="37" t="s">
        <v>93</v>
      </c>
      <c r="E1" s="37" t="s">
        <v>94</v>
      </c>
      <c r="F1" s="37" t="s">
        <v>95</v>
      </c>
      <c r="G1" s="37" t="s">
        <v>96</v>
      </c>
      <c r="H1" s="37" t="s">
        <v>97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212.91419091445999</v>
      </c>
      <c r="E3" s="41"/>
      <c r="F3" s="41"/>
      <c r="G3" s="41"/>
      <c r="H3" s="48"/>
    </row>
    <row r="4" spans="1:8" x14ac:dyDescent="0.3">
      <c r="A4" s="95" t="s">
        <v>98</v>
      </c>
      <c r="B4" s="42" t="s">
        <v>99</v>
      </c>
      <c r="C4" s="45"/>
      <c r="D4" s="43">
        <v>146.34357938510999</v>
      </c>
      <c r="E4" s="41"/>
      <c r="F4" s="41"/>
      <c r="G4" s="41"/>
      <c r="H4" s="48"/>
    </row>
    <row r="5" spans="1:8" x14ac:dyDescent="0.3">
      <c r="A5" s="95"/>
      <c r="B5" s="42" t="s">
        <v>100</v>
      </c>
      <c r="C5" s="37"/>
      <c r="D5" s="43">
        <v>66.570611529355006</v>
      </c>
      <c r="E5" s="41"/>
      <c r="F5" s="41"/>
      <c r="G5" s="41"/>
      <c r="H5" s="47"/>
    </row>
    <row r="6" spans="1:8" x14ac:dyDescent="0.3">
      <c r="A6" s="96"/>
      <c r="B6" s="42" t="s">
        <v>101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102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104</v>
      </c>
      <c r="D8" s="44">
        <v>212.91419091445999</v>
      </c>
      <c r="E8" s="41">
        <v>8.5000000000000006E-2</v>
      </c>
      <c r="F8" s="41" t="s">
        <v>103</v>
      </c>
      <c r="G8" s="44">
        <v>2504.8728342877998</v>
      </c>
      <c r="H8" s="47"/>
    </row>
    <row r="9" spans="1:8" x14ac:dyDescent="0.3">
      <c r="A9" s="99">
        <v>1</v>
      </c>
      <c r="B9" s="42" t="s">
        <v>99</v>
      </c>
      <c r="C9" s="95"/>
      <c r="D9" s="44">
        <v>146.34357938510999</v>
      </c>
      <c r="E9" s="41"/>
      <c r="F9" s="41"/>
      <c r="G9" s="41"/>
      <c r="H9" s="96" t="s">
        <v>77</v>
      </c>
    </row>
    <row r="10" spans="1:8" x14ac:dyDescent="0.3">
      <c r="A10" s="95"/>
      <c r="B10" s="42" t="s">
        <v>100</v>
      </c>
      <c r="C10" s="95"/>
      <c r="D10" s="44">
        <v>66.570611529355006</v>
      </c>
      <c r="E10" s="41"/>
      <c r="F10" s="41"/>
      <c r="G10" s="41"/>
      <c r="H10" s="96"/>
    </row>
    <row r="11" spans="1:8" x14ac:dyDescent="0.3">
      <c r="A11" s="95"/>
      <c r="B11" s="42" t="s">
        <v>101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102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37</v>
      </c>
      <c r="B13" s="94"/>
      <c r="C13" s="37"/>
      <c r="D13" s="43">
        <v>858.41762772381003</v>
      </c>
      <c r="E13" s="41"/>
      <c r="F13" s="41"/>
      <c r="G13" s="41"/>
      <c r="H13" s="47"/>
    </row>
    <row r="14" spans="1:8" x14ac:dyDescent="0.3">
      <c r="A14" s="95" t="s">
        <v>105</v>
      </c>
      <c r="B14" s="42" t="s">
        <v>99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102</v>
      </c>
      <c r="C17" s="37"/>
      <c r="D17" s="43">
        <v>58.886700439925001</v>
      </c>
      <c r="E17" s="41"/>
      <c r="F17" s="41"/>
      <c r="G17" s="41"/>
      <c r="H17" s="47"/>
    </row>
    <row r="18" spans="1:8" x14ac:dyDescent="0.3">
      <c r="A18" s="97" t="s">
        <v>37</v>
      </c>
      <c r="B18" s="98"/>
      <c r="C18" s="95" t="s">
        <v>104</v>
      </c>
      <c r="D18" s="44">
        <v>58.886700439925001</v>
      </c>
      <c r="E18" s="41">
        <v>8.5000000000000006E-2</v>
      </c>
      <c r="F18" s="41" t="s">
        <v>103</v>
      </c>
      <c r="G18" s="44">
        <v>692.78471105793994</v>
      </c>
      <c r="H18" s="47"/>
    </row>
    <row r="19" spans="1:8" x14ac:dyDescent="0.3">
      <c r="A19" s="99">
        <v>1</v>
      </c>
      <c r="B19" s="42" t="s">
        <v>99</v>
      </c>
      <c r="C19" s="95"/>
      <c r="D19" s="44">
        <v>0</v>
      </c>
      <c r="E19" s="41"/>
      <c r="F19" s="41"/>
      <c r="G19" s="41"/>
      <c r="H19" s="96" t="s">
        <v>77</v>
      </c>
    </row>
    <row r="20" spans="1:8" x14ac:dyDescent="0.3">
      <c r="A20" s="95"/>
      <c r="B20" s="42" t="s">
        <v>100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101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102</v>
      </c>
      <c r="C22" s="95"/>
      <c r="D22" s="44">
        <v>58.886700439925001</v>
      </c>
      <c r="E22" s="41"/>
      <c r="F22" s="41"/>
      <c r="G22" s="41"/>
      <c r="H22" s="96"/>
    </row>
    <row r="23" spans="1:8" x14ac:dyDescent="0.3">
      <c r="A23" s="95" t="s">
        <v>106</v>
      </c>
      <c r="B23" s="42" t="s">
        <v>99</v>
      </c>
      <c r="C23" s="37"/>
      <c r="D23" s="43">
        <v>799.53092728389004</v>
      </c>
      <c r="E23" s="41"/>
      <c r="F23" s="41"/>
      <c r="G23" s="41"/>
      <c r="H23" s="47"/>
    </row>
    <row r="24" spans="1:8" x14ac:dyDescent="0.3">
      <c r="A24" s="95"/>
      <c r="B24" s="42" t="s">
        <v>100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101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102</v>
      </c>
      <c r="C26" s="37"/>
      <c r="D26" s="43">
        <v>58.886700439925001</v>
      </c>
      <c r="E26" s="41"/>
      <c r="F26" s="41"/>
      <c r="G26" s="41"/>
      <c r="H26" s="47"/>
    </row>
    <row r="27" spans="1:8" x14ac:dyDescent="0.3">
      <c r="A27" s="97" t="s">
        <v>37</v>
      </c>
      <c r="B27" s="98"/>
      <c r="C27" s="95" t="s">
        <v>109</v>
      </c>
      <c r="D27" s="44">
        <v>799.53092728389004</v>
      </c>
      <c r="E27" s="41">
        <v>6.6000000000000005E-5</v>
      </c>
      <c r="F27" s="41" t="s">
        <v>107</v>
      </c>
      <c r="G27" s="44">
        <v>12114104.958846999</v>
      </c>
      <c r="H27" s="47"/>
    </row>
    <row r="28" spans="1:8" x14ac:dyDescent="0.3">
      <c r="A28" s="99">
        <v>1</v>
      </c>
      <c r="B28" s="42" t="s">
        <v>99</v>
      </c>
      <c r="C28" s="95"/>
      <c r="D28" s="44">
        <v>799.53092728389004</v>
      </c>
      <c r="E28" s="41"/>
      <c r="F28" s="41"/>
      <c r="G28" s="41"/>
      <c r="H28" s="96" t="s">
        <v>108</v>
      </c>
    </row>
    <row r="29" spans="1:8" x14ac:dyDescent="0.3">
      <c r="A29" s="95"/>
      <c r="B29" s="42" t="s">
        <v>100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101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102</v>
      </c>
      <c r="C31" s="95"/>
      <c r="D31" s="44">
        <v>0</v>
      </c>
      <c r="E31" s="41"/>
      <c r="F31" s="41"/>
      <c r="G31" s="41"/>
      <c r="H31" s="96"/>
    </row>
    <row r="32" spans="1:8" ht="24.6" x14ac:dyDescent="0.3">
      <c r="A32" s="100" t="s">
        <v>83</v>
      </c>
      <c r="B32" s="94"/>
      <c r="C32" s="37"/>
      <c r="D32" s="43">
        <v>8.1030335124924999</v>
      </c>
      <c r="E32" s="41"/>
      <c r="F32" s="41"/>
      <c r="G32" s="41"/>
      <c r="H32" s="47"/>
    </row>
    <row r="33" spans="1:8" x14ac:dyDescent="0.3">
      <c r="A33" s="95" t="s">
        <v>110</v>
      </c>
      <c r="B33" s="42" t="s">
        <v>99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102</v>
      </c>
      <c r="C36" s="37"/>
      <c r="D36" s="43">
        <v>8.1030335124924999</v>
      </c>
      <c r="E36" s="41"/>
      <c r="F36" s="41"/>
      <c r="G36" s="41"/>
      <c r="H36" s="47"/>
    </row>
    <row r="37" spans="1:8" x14ac:dyDescent="0.3">
      <c r="A37" s="97" t="s">
        <v>83</v>
      </c>
      <c r="B37" s="98"/>
      <c r="C37" s="95" t="s">
        <v>104</v>
      </c>
      <c r="D37" s="44">
        <v>8.1030335124924999</v>
      </c>
      <c r="E37" s="41">
        <v>8.5000000000000006E-2</v>
      </c>
      <c r="F37" s="41" t="s">
        <v>103</v>
      </c>
      <c r="G37" s="44">
        <v>95.329806029322995</v>
      </c>
      <c r="H37" s="47"/>
    </row>
    <row r="38" spans="1:8" x14ac:dyDescent="0.3">
      <c r="A38" s="99">
        <v>1</v>
      </c>
      <c r="B38" s="42" t="s">
        <v>99</v>
      </c>
      <c r="C38" s="95"/>
      <c r="D38" s="44">
        <v>0</v>
      </c>
      <c r="E38" s="41"/>
      <c r="F38" s="41"/>
      <c r="G38" s="41"/>
      <c r="H38" s="96" t="s">
        <v>77</v>
      </c>
    </row>
    <row r="39" spans="1:8" x14ac:dyDescent="0.3">
      <c r="A39" s="95"/>
      <c r="B39" s="42" t="s">
        <v>100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101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102</v>
      </c>
      <c r="C41" s="95"/>
      <c r="D41" s="44">
        <v>8.1030335124924999</v>
      </c>
      <c r="E41" s="41"/>
      <c r="F41" s="41"/>
      <c r="G41" s="41"/>
      <c r="H41" s="96"/>
    </row>
    <row r="42" spans="1:8" ht="24.6" x14ac:dyDescent="0.3">
      <c r="A42" s="100" t="s">
        <v>86</v>
      </c>
      <c r="B42" s="94"/>
      <c r="C42" s="37"/>
      <c r="D42" s="43">
        <v>17.523076923076999</v>
      </c>
      <c r="E42" s="41"/>
      <c r="F42" s="41"/>
      <c r="G42" s="41"/>
      <c r="H42" s="47"/>
    </row>
    <row r="43" spans="1:8" x14ac:dyDescent="0.3">
      <c r="A43" s="95" t="s">
        <v>111</v>
      </c>
      <c r="B43" s="42" t="s">
        <v>99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100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101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102</v>
      </c>
      <c r="C46" s="37"/>
      <c r="D46" s="43">
        <v>17.523076923076999</v>
      </c>
      <c r="E46" s="41"/>
      <c r="F46" s="41"/>
      <c r="G46" s="41"/>
      <c r="H46" s="47"/>
    </row>
    <row r="47" spans="1:8" x14ac:dyDescent="0.3">
      <c r="A47" s="97" t="s">
        <v>86</v>
      </c>
      <c r="B47" s="98"/>
      <c r="C47" s="95" t="s">
        <v>104</v>
      </c>
      <c r="D47" s="44">
        <v>17.523076923076999</v>
      </c>
      <c r="E47" s="41">
        <v>8.5000000000000006E-2</v>
      </c>
      <c r="F47" s="41" t="s">
        <v>103</v>
      </c>
      <c r="G47" s="44">
        <v>206.15384615385</v>
      </c>
      <c r="H47" s="47"/>
    </row>
    <row r="48" spans="1:8" x14ac:dyDescent="0.3">
      <c r="A48" s="99">
        <v>1</v>
      </c>
      <c r="B48" s="42" t="s">
        <v>99</v>
      </c>
      <c r="C48" s="95"/>
      <c r="D48" s="44">
        <v>0</v>
      </c>
      <c r="E48" s="41"/>
      <c r="F48" s="41"/>
      <c r="G48" s="41"/>
      <c r="H48" s="96" t="s">
        <v>77</v>
      </c>
    </row>
    <row r="49" spans="1:8" x14ac:dyDescent="0.3">
      <c r="A49" s="95"/>
      <c r="B49" s="42" t="s">
        <v>100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101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102</v>
      </c>
      <c r="C51" s="95"/>
      <c r="D51" s="44">
        <v>17.523076923076999</v>
      </c>
      <c r="E51" s="41"/>
      <c r="F51" s="41"/>
      <c r="G51" s="41"/>
      <c r="H51" s="96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1" t="s">
        <v>112</v>
      </c>
      <c r="B54" s="101"/>
      <c r="C54" s="101"/>
      <c r="D54" s="101"/>
      <c r="E54" s="101"/>
      <c r="F54" s="101"/>
      <c r="G54" s="101"/>
      <c r="H54" s="101"/>
    </row>
    <row r="55" spans="1:8" x14ac:dyDescent="0.3">
      <c r="A55" s="101" t="s">
        <v>113</v>
      </c>
      <c r="B55" s="101"/>
      <c r="C55" s="101"/>
      <c r="D55" s="101"/>
      <c r="E55" s="101"/>
      <c r="F55" s="101"/>
      <c r="G55" s="101"/>
      <c r="H55" s="101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115</v>
      </c>
      <c r="B3" s="6" t="s">
        <v>116</v>
      </c>
      <c r="C3" s="6" t="s">
        <v>117</v>
      </c>
      <c r="D3" s="6" t="s">
        <v>118</v>
      </c>
      <c r="E3" s="6" t="s">
        <v>119</v>
      </c>
      <c r="F3" s="6" t="s">
        <v>120</v>
      </c>
      <c r="G3" s="6" t="s">
        <v>121</v>
      </c>
      <c r="H3" s="6" t="s">
        <v>122</v>
      </c>
    </row>
    <row r="4" spans="1:8" ht="39" customHeight="1" x14ac:dyDescent="0.3">
      <c r="A4" s="25" t="s">
        <v>138</v>
      </c>
      <c r="B4" s="26" t="s">
        <v>103</v>
      </c>
      <c r="C4" s="27">
        <v>0.61461538461538001</v>
      </c>
      <c r="D4" s="27">
        <v>55.815508477115003</v>
      </c>
      <c r="E4" s="26">
        <v>0.4</v>
      </c>
      <c r="F4" s="25" t="s">
        <v>138</v>
      </c>
      <c r="G4" s="27">
        <v>34.305070210164999</v>
      </c>
      <c r="H4" s="28" t="s">
        <v>139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2025-11-19T07:57:09Z</dcterms:modified>
</cp:coreProperties>
</file>